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E2" s="1"/>
  <c r="C5"/>
  <c r="H5"/>
  <c r="J5" s="1"/>
  <c r="C4"/>
  <c r="H4"/>
  <c r="J4" s="1"/>
  <c r="H3"/>
  <c r="J3"/>
  <c r="H6"/>
  <c r="J6" s="1"/>
  <c r="C3"/>
  <c r="C6"/>
  <c r="F3" l="1"/>
  <c r="G3" s="1"/>
  <c r="I3" s="1"/>
  <c r="F6"/>
  <c r="G6" s="1"/>
  <c r="I6" s="1"/>
  <c r="F5"/>
  <c r="G5" s="1"/>
  <c r="I5" s="1"/>
  <c r="F4"/>
  <c r="G4" s="1"/>
  <c r="I4" s="1"/>
  <c r="L2" l="1"/>
  <c r="K2"/>
  <c r="M4" l="1"/>
  <c r="M3"/>
  <c r="M6"/>
  <c r="M5"/>
</calcChain>
</file>

<file path=xl/sharedStrings.xml><?xml version="1.0" encoding="utf-8"?>
<sst xmlns="http://schemas.openxmlformats.org/spreadsheetml/2006/main" count="13" uniqueCount="13">
  <si>
    <r>
      <t>P</t>
    </r>
    <r>
      <rPr>
        <b/>
        <i/>
        <vertAlign val="subscript"/>
        <sz val="11"/>
        <color indexed="8"/>
        <rFont val="Calibri"/>
        <family val="2"/>
        <charset val="204"/>
      </rPr>
      <t xml:space="preserve">el </t>
    </r>
    <r>
      <rPr>
        <b/>
        <i/>
        <sz val="11"/>
        <color indexed="8"/>
        <rFont val="Calibri"/>
        <family val="2"/>
        <charset val="204"/>
      </rPr>
      <t>[W]</t>
    </r>
  </si>
  <si>
    <r>
      <rPr>
        <b/>
        <sz val="11"/>
        <color indexed="8"/>
        <rFont val="Calibri"/>
        <family val="2"/>
        <charset val="204"/>
      </rPr>
      <t>r/r</t>
    </r>
    <r>
      <rPr>
        <b/>
        <vertAlign val="subscript"/>
        <sz val="11"/>
        <color indexed="8"/>
        <rFont val="Calibri"/>
        <family val="2"/>
        <charset val="204"/>
      </rPr>
      <t>0</t>
    </r>
  </si>
  <si>
    <r>
      <t xml:space="preserve">T </t>
    </r>
    <r>
      <rPr>
        <b/>
        <i/>
        <sz val="11"/>
        <color indexed="8"/>
        <rFont val="Calibri"/>
        <family val="2"/>
        <charset val="204"/>
      </rPr>
      <t>[K]</t>
    </r>
  </si>
  <si>
    <r>
      <t xml:space="preserve">i </t>
    </r>
    <r>
      <rPr>
        <b/>
        <i/>
        <sz val="11"/>
        <color indexed="8"/>
        <rFont val="Calibri"/>
        <family val="2"/>
        <charset val="204"/>
      </rPr>
      <t>[A]</t>
    </r>
  </si>
  <si>
    <r>
      <t xml:space="preserve">u </t>
    </r>
    <r>
      <rPr>
        <b/>
        <i/>
        <sz val="11"/>
        <color indexed="8"/>
        <rFont val="Calibri"/>
        <family val="2"/>
        <charset val="204"/>
      </rPr>
      <t>[V]</t>
    </r>
  </si>
  <si>
    <r>
      <t>r</t>
    </r>
    <r>
      <rPr>
        <b/>
        <vertAlign val="subscript"/>
        <sz val="11"/>
        <color indexed="8"/>
        <rFont val="Calibri"/>
        <family val="2"/>
        <charset val="204"/>
      </rPr>
      <t xml:space="preserve">0  </t>
    </r>
    <r>
      <rPr>
        <b/>
        <sz val="11"/>
        <color indexed="8"/>
        <rFont val="Calibri"/>
        <family val="2"/>
        <charset val="204"/>
      </rPr>
      <t>[Ω]</t>
    </r>
  </si>
  <si>
    <r>
      <t>t</t>
    </r>
    <r>
      <rPr>
        <b/>
        <vertAlign val="subscript"/>
        <sz val="11"/>
        <color indexed="8"/>
        <rFont val="Calibri"/>
        <family val="2"/>
        <charset val="204"/>
      </rPr>
      <t>ст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vertAlign val="superscript"/>
        <sz val="11"/>
        <color indexed="8"/>
        <rFont val="Calibri"/>
        <family val="2"/>
        <charset val="204"/>
      </rPr>
      <t>o</t>
    </r>
    <r>
      <rPr>
        <b/>
        <sz val="11"/>
        <color indexed="8"/>
        <rFont val="Calibri"/>
        <family val="2"/>
        <charset val="204"/>
      </rPr>
      <t>C</t>
    </r>
  </si>
  <si>
    <r>
      <t>r=u/i [</t>
    </r>
    <r>
      <rPr>
        <b/>
        <sz val="11"/>
        <color indexed="8"/>
        <rFont val="Times New Roman"/>
        <family val="1"/>
        <charset val="204"/>
      </rPr>
      <t>Ω</t>
    </r>
    <r>
      <rPr>
        <b/>
        <sz val="11"/>
        <color indexed="8"/>
        <rFont val="Calibri"/>
        <family val="2"/>
      </rPr>
      <t>]</t>
    </r>
  </si>
  <si>
    <t>n (slope)</t>
  </si>
  <si>
    <t>Ln(T), x</t>
  </si>
  <si>
    <t>y=n.x+b</t>
  </si>
  <si>
    <t>b</t>
  </si>
  <si>
    <r>
      <t>Ln(P</t>
    </r>
    <r>
      <rPr>
        <b/>
        <i/>
        <vertAlign val="subscript"/>
        <sz val="11"/>
        <color indexed="8"/>
        <rFont val="Calibri"/>
        <family val="2"/>
        <charset val="204"/>
      </rPr>
      <t>el</t>
    </r>
    <r>
      <rPr>
        <b/>
        <i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</si>
</sst>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vertAlign val="subscript"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vertAlign val="subscript"/>
      <sz val="11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vertAlign val="subscript"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1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Sheet1!$J$1</c:f>
              <c:strCache>
                <c:ptCount val="1"/>
                <c:pt idx="0">
                  <c:v>Ln(Pel )</c:v>
                </c:pt>
              </c:strCache>
            </c:strRef>
          </c:tx>
          <c:spPr>
            <a:ln>
              <a:noFill/>
            </a:ln>
          </c:spPr>
          <c:xVal>
            <c:numRef>
              <c:f>Sheet1!$I$2:$I$16</c:f>
              <c:numCache>
                <c:formatCode>General</c:formatCode>
                <c:ptCount val="15"/>
                <c:pt idx="1">
                  <c:v>7.2889407320353214</c:v>
                </c:pt>
                <c:pt idx="2">
                  <c:v>7.4340616128374188</c:v>
                </c:pt>
                <c:pt idx="3">
                  <c:v>7.5426892785709043</c:v>
                </c:pt>
                <c:pt idx="4">
                  <c:v>7.6445173778608275</c:v>
                </c:pt>
              </c:numCache>
            </c:numRef>
          </c:xVal>
          <c:yVal>
            <c:numRef>
              <c:f>Sheet1!$J$2:$J$16</c:f>
              <c:numCache>
                <c:formatCode>General</c:formatCode>
                <c:ptCount val="15"/>
                <c:pt idx="1">
                  <c:v>1.5411590716808059</c:v>
                </c:pt>
                <c:pt idx="2">
                  <c:v>2.0844290831908747</c:v>
                </c:pt>
                <c:pt idx="3">
                  <c:v>2.5281257689079766</c:v>
                </c:pt>
                <c:pt idx="4">
                  <c:v>2.9235915957763088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y=n.x+b</c:v>
                </c:pt>
              </c:strCache>
            </c:strRef>
          </c:tx>
          <c:xVal>
            <c:numRef>
              <c:f>Sheet1!$I$2:$I$16</c:f>
              <c:numCache>
                <c:formatCode>General</c:formatCode>
                <c:ptCount val="15"/>
                <c:pt idx="1">
                  <c:v>7.2889407320353214</c:v>
                </c:pt>
                <c:pt idx="2">
                  <c:v>7.4340616128374188</c:v>
                </c:pt>
                <c:pt idx="3">
                  <c:v>7.5426892785709043</c:v>
                </c:pt>
                <c:pt idx="4">
                  <c:v>7.6445173778608275</c:v>
                </c:pt>
              </c:numCache>
            </c:numRef>
          </c:xVal>
          <c:yVal>
            <c:numRef>
              <c:f>Sheet1!$M$2:$M$16</c:f>
              <c:numCache>
                <c:formatCode>General</c:formatCode>
                <c:ptCount val="15"/>
                <c:pt idx="1">
                  <c:v>1.5334871412078286</c:v>
                </c:pt>
                <c:pt idx="2">
                  <c:v>2.0996542523887882</c:v>
                </c:pt>
                <c:pt idx="3">
                  <c:v>2.5234486185939389</c:v>
                </c:pt>
                <c:pt idx="4">
                  <c:v>2.9207155073654008</c:v>
                </c:pt>
              </c:numCache>
            </c:numRef>
          </c:yVal>
          <c:smooth val="1"/>
        </c:ser>
        <c:axId val="67565056"/>
        <c:axId val="68501888"/>
      </c:scatterChart>
      <c:valAx>
        <c:axId val="67565056"/>
        <c:scaling>
          <c:orientation val="minMax"/>
          <c:max val="7.7"/>
          <c:min val="7.25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Ln(T), x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01888"/>
        <c:crosses val="autoZero"/>
        <c:crossBetween val="midCat"/>
        <c:majorUnit val="0.2"/>
      </c:valAx>
      <c:valAx>
        <c:axId val="68501888"/>
        <c:scaling>
          <c:orientation val="minMax"/>
          <c:max val="3"/>
          <c:min val="1.5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Ln(P</a:t>
                </a:r>
                <a:r>
                  <a:rPr lang="en-US" sz="1400" baseline="-25000"/>
                  <a:t>el</a:t>
                </a:r>
                <a:r>
                  <a:rPr lang="en-US" sz="1400"/>
                  <a:t>), y</a:t>
                </a:r>
              </a:p>
            </c:rich>
          </c:tx>
          <c:layout/>
        </c:title>
        <c:numFmt formatCode="General" sourceLinked="1"/>
        <c:tickLblPos val="nextTo"/>
        <c:crossAx val="67565056"/>
        <c:crosses val="autoZero"/>
        <c:crossBetween val="midCat"/>
        <c:majorUnit val="0.5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</xdr:row>
      <xdr:rowOff>171450</xdr:rowOff>
    </xdr:from>
    <xdr:to>
      <xdr:col>9</xdr:col>
      <xdr:colOff>38100</xdr:colOff>
      <xdr:row>23</xdr:row>
      <xdr:rowOff>47625</xdr:rowOff>
    </xdr:to>
    <xdr:graphicFrame macro="">
      <xdr:nvGraphicFramePr>
        <xdr:cNvPr id="11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K15" sqref="K15"/>
    </sheetView>
  </sheetViews>
  <sheetFormatPr defaultRowHeight="15"/>
  <cols>
    <col min="9" max="9" width="9.5703125" customWidth="1"/>
    <col min="10" max="10" width="9.28515625" customWidth="1"/>
    <col min="15" max="15" width="9.42578125" customWidth="1"/>
  </cols>
  <sheetData>
    <row r="1" spans="1:13" s="1" customFormat="1" ht="21.75" customHeight="1">
      <c r="A1" s="2" t="s">
        <v>3</v>
      </c>
      <c r="B1" s="2" t="s">
        <v>4</v>
      </c>
      <c r="C1" s="3" t="s">
        <v>7</v>
      </c>
      <c r="D1" s="2" t="s">
        <v>6</v>
      </c>
      <c r="E1" s="2" t="s">
        <v>5</v>
      </c>
      <c r="F1" s="2" t="s">
        <v>1</v>
      </c>
      <c r="G1" s="2" t="s">
        <v>2</v>
      </c>
      <c r="H1" s="4" t="s">
        <v>0</v>
      </c>
      <c r="I1" s="2" t="s">
        <v>9</v>
      </c>
      <c r="J1" s="2" t="s">
        <v>12</v>
      </c>
      <c r="K1" s="2" t="s">
        <v>8</v>
      </c>
      <c r="L1" s="2" t="s">
        <v>11</v>
      </c>
      <c r="M1" s="2" t="s">
        <v>10</v>
      </c>
    </row>
    <row r="2" spans="1:13">
      <c r="A2" s="5">
        <v>0.1</v>
      </c>
      <c r="B2" s="5">
        <v>6.8000000000000005E-2</v>
      </c>
      <c r="C2" s="5">
        <f>B2/A2</f>
        <v>0.68</v>
      </c>
      <c r="D2" s="5">
        <v>25</v>
      </c>
      <c r="E2" s="5">
        <f>C2/(1+4.82*10^-3*D2+6.76*10^-7*D2^2)</f>
        <v>0.60664318898050495</v>
      </c>
      <c r="F2" s="6"/>
      <c r="G2" s="5"/>
      <c r="H2" s="6"/>
      <c r="I2" s="6"/>
      <c r="J2" s="6"/>
      <c r="K2" s="7">
        <f>INDEX(LINEST(J3:J6,I3:I6),1)</f>
        <v>3.9013483659394579</v>
      </c>
      <c r="L2" s="5">
        <f>INDEX(LINEST(J3:J6,I3:I6),2)</f>
        <v>-26.903209873147727</v>
      </c>
      <c r="M2" s="6"/>
    </row>
    <row r="3" spans="1:13">
      <c r="A3" s="6">
        <v>1</v>
      </c>
      <c r="B3" s="6">
        <v>4.67</v>
      </c>
      <c r="C3" s="6">
        <f>B3/A3</f>
        <v>4.67</v>
      </c>
      <c r="D3" s="6"/>
      <c r="E3" s="6"/>
      <c r="F3" s="6">
        <f>C3/E2</f>
        <v>7.6981001102941171</v>
      </c>
      <c r="G3" s="6">
        <f>SQRT(2.704*10^-6*F3+2.053*10^-5)*739654-3292</f>
        <v>1464.0190870450142</v>
      </c>
      <c r="H3" s="6">
        <f>B3*A3</f>
        <v>4.67</v>
      </c>
      <c r="I3" s="6">
        <f t="shared" ref="I3:J6" si="0">LN(G3)</f>
        <v>7.2889407320353214</v>
      </c>
      <c r="J3" s="6">
        <f t="shared" si="0"/>
        <v>1.5411590716808059</v>
      </c>
      <c r="K3" s="6"/>
      <c r="L3" s="6"/>
      <c r="M3" s="6">
        <f>K2*I3+L2</f>
        <v>1.5334871412078286</v>
      </c>
    </row>
    <row r="4" spans="1:13">
      <c r="A4" s="6">
        <v>1.2</v>
      </c>
      <c r="B4" s="6">
        <v>6.7</v>
      </c>
      <c r="C4" s="6">
        <f>B4/A4</f>
        <v>5.5833333333333339</v>
      </c>
      <c r="D4" s="6"/>
      <c r="E4" s="6"/>
      <c r="F4" s="6">
        <f>C4/E2</f>
        <v>9.203652879901961</v>
      </c>
      <c r="G4" s="6">
        <f>SQRT(2.704*10^-6*F4+2.053*10^-5)*739654-3292</f>
        <v>1692.6685950228702</v>
      </c>
      <c r="H4" s="6">
        <f>B4*A4</f>
        <v>8.0399999999999991</v>
      </c>
      <c r="I4" s="6">
        <f t="shared" si="0"/>
        <v>7.4340616128374188</v>
      </c>
      <c r="J4" s="6">
        <f t="shared" si="0"/>
        <v>2.0844290831908747</v>
      </c>
      <c r="K4" s="6"/>
      <c r="L4" s="6"/>
      <c r="M4" s="6">
        <f>K2*I4+L2</f>
        <v>2.0996542523887882</v>
      </c>
    </row>
    <row r="5" spans="1:13">
      <c r="A5" s="6">
        <v>1.4</v>
      </c>
      <c r="B5" s="6">
        <v>8.9499999999999993</v>
      </c>
      <c r="C5" s="6">
        <f>B5/A5</f>
        <v>6.3928571428571423</v>
      </c>
      <c r="D5" s="6"/>
      <c r="E5" s="6"/>
      <c r="F5" s="6">
        <f>C5/E2</f>
        <v>10.538084427521007</v>
      </c>
      <c r="G5" s="6">
        <f>SQRT(2.704*10^-6*F5+2.053*10^-5)*739654-3292</f>
        <v>1886.8976013312913</v>
      </c>
      <c r="H5" s="6">
        <f>B5*A5</f>
        <v>12.529999999999998</v>
      </c>
      <c r="I5" s="6">
        <f t="shared" si="0"/>
        <v>7.5426892785709043</v>
      </c>
      <c r="J5" s="6">
        <f t="shared" si="0"/>
        <v>2.5281257689079766</v>
      </c>
      <c r="K5" s="6"/>
      <c r="L5" s="6"/>
      <c r="M5" s="6">
        <f>K2*I5+L2</f>
        <v>2.5234486185939389</v>
      </c>
    </row>
    <row r="6" spans="1:13">
      <c r="A6" s="6">
        <v>1.6</v>
      </c>
      <c r="B6" s="6">
        <v>11.63</v>
      </c>
      <c r="C6" s="6">
        <f>B6/A6</f>
        <v>7.2687499999999998</v>
      </c>
      <c r="D6" s="6"/>
      <c r="E6" s="6"/>
      <c r="F6" s="6">
        <f>C6/E2</f>
        <v>11.981919738051468</v>
      </c>
      <c r="G6" s="6">
        <f>SQRT(2.704*10^-6*F6+2.053*10^-5)*739654-3292</f>
        <v>2089.1600575910352</v>
      </c>
      <c r="H6" s="6">
        <f>B6*A6</f>
        <v>18.608000000000001</v>
      </c>
      <c r="I6" s="6">
        <f t="shared" si="0"/>
        <v>7.6445173778608275</v>
      </c>
      <c r="J6" s="6">
        <f t="shared" si="0"/>
        <v>2.9235915957763088</v>
      </c>
      <c r="K6" s="6"/>
      <c r="L6" s="6"/>
      <c r="M6" s="6">
        <f>K2*I6+L2</f>
        <v>2.9207155073654008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Tenar</dc:creator>
  <cp:lastModifiedBy>todor</cp:lastModifiedBy>
  <dcterms:created xsi:type="dcterms:W3CDTF">2011-02-23T14:52:39Z</dcterms:created>
  <dcterms:modified xsi:type="dcterms:W3CDTF">2012-01-17T15:17:41Z</dcterms:modified>
</cp:coreProperties>
</file>